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0"/>
  </bookViews>
  <sheets>
    <sheet name="CheapFenceNPV" sheetId="1" r:id="rId1"/>
    <sheet name="ExpensiveFenceNPV" sheetId="2" r:id="rId2"/>
  </sheets>
  <definedNames/>
  <calcPr fullCalcOnLoad="1"/>
</workbook>
</file>

<file path=xl/sharedStrings.xml><?xml version="1.0" encoding="utf-8"?>
<sst xmlns="http://schemas.openxmlformats.org/spreadsheetml/2006/main" count="76" uniqueCount="36">
  <si>
    <t>Fencing cost</t>
  </si>
  <si>
    <t>$/km</t>
  </si>
  <si>
    <t>Number of paddocks (sub-divisions)</t>
  </si>
  <si>
    <t>cost of fence</t>
  </si>
  <si>
    <t>cost of watering points</t>
  </si>
  <si>
    <t>Assume paddock is 1 x 2 km</t>
  </si>
  <si>
    <t>length of fence (km)</t>
  </si>
  <si>
    <t>Water trough cost</t>
  </si>
  <si>
    <t>water pipe cost</t>
  </si>
  <si>
    <t>number of new water points</t>
  </si>
  <si>
    <t>length of water pipe (km)</t>
  </si>
  <si>
    <t>Total investment cost ($/ha)</t>
  </si>
  <si>
    <t>Interest rate</t>
  </si>
  <si>
    <t>Life of Loan</t>
  </si>
  <si>
    <t>years</t>
  </si>
  <si>
    <t>Tax Rate</t>
  </si>
  <si>
    <t>Discount rate</t>
  </si>
  <si>
    <t>Net Present Value</t>
  </si>
  <si>
    <t>Rotation frequency</t>
  </si>
  <si>
    <t>Mean annual gross margin ($/ha)</t>
  </si>
  <si>
    <t>uneven grazing</t>
  </si>
  <si>
    <t>even grazing</t>
  </si>
  <si>
    <t>Income</t>
  </si>
  <si>
    <t>Interest</t>
  </si>
  <si>
    <t>Repayment</t>
  </si>
  <si>
    <t>Discount</t>
  </si>
  <si>
    <t>Year</t>
  </si>
  <si>
    <t>Loan Balance</t>
  </si>
  <si>
    <t>Tax Deduction</t>
  </si>
  <si>
    <t>Annual Cash Flow</t>
  </si>
  <si>
    <t>Discounted Annual Cash Flow</t>
  </si>
  <si>
    <t>Interest repayments ($/yr)</t>
  </si>
  <si>
    <t>Mean annul gross margin ($)</t>
  </si>
  <si>
    <t>$/ha over 10 years</t>
  </si>
  <si>
    <t>$/ha over 15 years</t>
  </si>
  <si>
    <t>$/trough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</si>
</sst>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0.0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tabSelected="1" workbookViewId="0" topLeftCell="A1">
      <selection activeCell="N20" sqref="N20"/>
    </sheetView>
  </sheetViews>
  <sheetFormatPr defaultColWidth="9.140625" defaultRowHeight="12.75"/>
  <cols>
    <col min="1" max="1" width="17.28125" style="0" customWidth="1"/>
    <col min="2" max="2" width="17.7109375" style="0" customWidth="1"/>
    <col min="3" max="3" width="19.7109375" style="0" customWidth="1"/>
    <col min="4" max="4" width="9.7109375" style="0" customWidth="1"/>
    <col min="17" max="17" width="9.57421875" style="0" bestFit="1" customWidth="1"/>
    <col min="22" max="22" width="9.57421875" style="0" bestFit="1" customWidth="1"/>
  </cols>
  <sheetData>
    <row r="2" ht="12.75">
      <c r="A2" t="s">
        <v>5</v>
      </c>
    </row>
    <row r="3" spans="1:3" ht="12.75">
      <c r="A3" t="s">
        <v>0</v>
      </c>
      <c r="B3" t="s">
        <v>1</v>
      </c>
      <c r="C3">
        <v>1500</v>
      </c>
    </row>
    <row r="4" spans="1:3" ht="12.75">
      <c r="A4" t="s">
        <v>7</v>
      </c>
      <c r="B4" t="s">
        <v>35</v>
      </c>
      <c r="C4">
        <v>350</v>
      </c>
    </row>
    <row r="5" spans="1:3" ht="12.75">
      <c r="A5" t="s">
        <v>8</v>
      </c>
      <c r="B5" t="s">
        <v>1</v>
      </c>
      <c r="C5">
        <v>750</v>
      </c>
    </row>
    <row r="6" spans="1:4" ht="12.75">
      <c r="A6" t="s">
        <v>12</v>
      </c>
      <c r="C6" s="2">
        <v>0.095</v>
      </c>
      <c r="D6" s="2"/>
    </row>
    <row r="7" spans="1:3" ht="12.75">
      <c r="A7" t="s">
        <v>13</v>
      </c>
      <c r="B7" t="s">
        <v>14</v>
      </c>
      <c r="C7">
        <v>5</v>
      </c>
    </row>
    <row r="8" spans="1:4" ht="12.75">
      <c r="A8" t="s">
        <v>15</v>
      </c>
      <c r="C8" s="3">
        <v>0.3</v>
      </c>
      <c r="D8" s="3"/>
    </row>
    <row r="9" spans="1:4" ht="12.75">
      <c r="A9" t="s">
        <v>16</v>
      </c>
      <c r="C9" s="3">
        <v>0.04</v>
      </c>
      <c r="D9" s="3"/>
    </row>
    <row r="10" spans="1:4" ht="12.75">
      <c r="A10" t="s">
        <v>17</v>
      </c>
      <c r="B10" t="s">
        <v>33</v>
      </c>
      <c r="C10" s="6">
        <f>SUM(J28:J38)/200</f>
        <v>1252.2304584794392</v>
      </c>
      <c r="D10" s="3"/>
    </row>
    <row r="11" spans="1:4" ht="12.75">
      <c r="A11" t="s">
        <v>17</v>
      </c>
      <c r="B11" t="s">
        <v>34</v>
      </c>
      <c r="C11" s="6">
        <f>SUM(J28:J43)/200</f>
        <v>1660.1198423433461</v>
      </c>
      <c r="D11" s="3"/>
    </row>
    <row r="12" spans="4:5" ht="12.75">
      <c r="D12" t="s">
        <v>20</v>
      </c>
      <c r="E12" t="s">
        <v>21</v>
      </c>
    </row>
    <row r="13" spans="3:11" ht="12.75">
      <c r="C13" t="s">
        <v>2</v>
      </c>
      <c r="D13" s="1">
        <v>1</v>
      </c>
      <c r="E13" s="1">
        <v>1</v>
      </c>
      <c r="F13" s="1">
        <v>2</v>
      </c>
      <c r="G13" s="1">
        <v>3</v>
      </c>
      <c r="H13" s="1">
        <v>4</v>
      </c>
      <c r="I13" s="1">
        <v>6</v>
      </c>
      <c r="J13" s="1">
        <v>8</v>
      </c>
      <c r="K13" s="1">
        <v>10</v>
      </c>
    </row>
    <row r="14" spans="3:11" ht="12.75">
      <c r="C14" t="s">
        <v>6</v>
      </c>
      <c r="D14">
        <v>0</v>
      </c>
      <c r="E14">
        <v>0</v>
      </c>
      <c r="F14">
        <v>1</v>
      </c>
      <c r="G14">
        <v>2</v>
      </c>
      <c r="H14">
        <v>3</v>
      </c>
      <c r="I14">
        <v>4</v>
      </c>
      <c r="J14">
        <v>5</v>
      </c>
      <c r="K14">
        <v>6</v>
      </c>
    </row>
    <row r="15" spans="3:11" ht="12.75">
      <c r="C15" t="s">
        <v>9</v>
      </c>
      <c r="D15">
        <v>0</v>
      </c>
      <c r="E15">
        <v>0</v>
      </c>
      <c r="F15">
        <v>1</v>
      </c>
      <c r="G15">
        <v>2</v>
      </c>
      <c r="H15">
        <v>2</v>
      </c>
      <c r="I15">
        <v>3</v>
      </c>
      <c r="J15">
        <v>4</v>
      </c>
      <c r="K15">
        <v>5</v>
      </c>
    </row>
    <row r="16" spans="3:11" ht="12.75">
      <c r="C16" t="s">
        <v>10</v>
      </c>
      <c r="D16">
        <v>0</v>
      </c>
      <c r="E16">
        <v>0</v>
      </c>
      <c r="F16">
        <v>1</v>
      </c>
      <c r="G16">
        <v>1.5</v>
      </c>
      <c r="H16">
        <v>1</v>
      </c>
      <c r="I16">
        <v>1.5</v>
      </c>
      <c r="J16">
        <v>1.5</v>
      </c>
      <c r="K16">
        <v>1.6</v>
      </c>
    </row>
    <row r="17" spans="3:11" ht="12.75">
      <c r="C17" t="s">
        <v>3</v>
      </c>
      <c r="D17">
        <f aca="true" t="shared" si="0" ref="D17:K17">$C$3*D14</f>
        <v>0</v>
      </c>
      <c r="E17">
        <f t="shared" si="0"/>
        <v>0</v>
      </c>
      <c r="F17">
        <f t="shared" si="0"/>
        <v>1500</v>
      </c>
      <c r="G17">
        <f t="shared" si="0"/>
        <v>3000</v>
      </c>
      <c r="H17">
        <f t="shared" si="0"/>
        <v>4500</v>
      </c>
      <c r="I17">
        <f t="shared" si="0"/>
        <v>6000</v>
      </c>
      <c r="J17">
        <f t="shared" si="0"/>
        <v>7500</v>
      </c>
      <c r="K17">
        <f t="shared" si="0"/>
        <v>9000</v>
      </c>
    </row>
    <row r="18" spans="3:11" ht="12.75">
      <c r="C18" t="s">
        <v>4</v>
      </c>
      <c r="D18">
        <f aca="true" t="shared" si="1" ref="D18:K18">($C$4*D15)+($C$5*D16)</f>
        <v>0</v>
      </c>
      <c r="E18">
        <f t="shared" si="1"/>
        <v>0</v>
      </c>
      <c r="F18">
        <f t="shared" si="1"/>
        <v>1100</v>
      </c>
      <c r="G18">
        <f t="shared" si="1"/>
        <v>1825</v>
      </c>
      <c r="H18">
        <f t="shared" si="1"/>
        <v>1450</v>
      </c>
      <c r="I18">
        <f t="shared" si="1"/>
        <v>2175</v>
      </c>
      <c r="J18">
        <f t="shared" si="1"/>
        <v>2525</v>
      </c>
      <c r="K18">
        <f t="shared" si="1"/>
        <v>2950</v>
      </c>
    </row>
    <row r="19" spans="3:11" ht="12.75">
      <c r="C19" t="s">
        <v>11</v>
      </c>
      <c r="D19">
        <f>D17+D18</f>
        <v>0</v>
      </c>
      <c r="E19">
        <f>E17+E18</f>
        <v>0</v>
      </c>
      <c r="F19">
        <f aca="true" t="shared" si="2" ref="F19:K19">F17+F18</f>
        <v>2600</v>
      </c>
      <c r="G19">
        <f t="shared" si="2"/>
        <v>4825</v>
      </c>
      <c r="H19">
        <f t="shared" si="2"/>
        <v>5950</v>
      </c>
      <c r="I19">
        <f t="shared" si="2"/>
        <v>8175</v>
      </c>
      <c r="J19">
        <f t="shared" si="2"/>
        <v>10025</v>
      </c>
      <c r="K19">
        <f t="shared" si="2"/>
        <v>11950</v>
      </c>
    </row>
    <row r="20" spans="3:11" ht="12.75">
      <c r="C20" t="s">
        <v>18</v>
      </c>
      <c r="D20">
        <v>0</v>
      </c>
      <c r="E20">
        <v>0</v>
      </c>
      <c r="F20">
        <v>2</v>
      </c>
      <c r="G20">
        <v>4</v>
      </c>
      <c r="H20">
        <v>4</v>
      </c>
      <c r="I20">
        <v>4</v>
      </c>
      <c r="J20">
        <v>2</v>
      </c>
      <c r="K20">
        <v>2</v>
      </c>
    </row>
    <row r="21" spans="3:11" ht="12.75">
      <c r="C21" t="s">
        <v>19</v>
      </c>
      <c r="D21" s="4">
        <v>197.7993525608488</v>
      </c>
      <c r="E21" s="4">
        <v>207.92730420007928</v>
      </c>
      <c r="F21" s="4">
        <v>210.6949214838265</v>
      </c>
      <c r="G21" s="4">
        <v>212.04071366595738</v>
      </c>
      <c r="H21" s="4">
        <v>212.55479325086864</v>
      </c>
      <c r="I21" s="4">
        <v>215.2925231778057</v>
      </c>
      <c r="J21" s="4">
        <v>220.4928424703715</v>
      </c>
      <c r="K21" s="4">
        <v>224.78721173160605</v>
      </c>
    </row>
    <row r="22" spans="3:11" ht="12.75">
      <c r="C22" t="s">
        <v>32</v>
      </c>
      <c r="D22" s="4">
        <f>D21*200</f>
        <v>39559.870512169764</v>
      </c>
      <c r="E22" s="4">
        <f aca="true" t="shared" si="3" ref="E22:K22">E21*200</f>
        <v>41585.460840015854</v>
      </c>
      <c r="F22" s="4">
        <f t="shared" si="3"/>
        <v>42138.9842967653</v>
      </c>
      <c r="G22" s="4">
        <f t="shared" si="3"/>
        <v>42408.142733191475</v>
      </c>
      <c r="H22" s="4">
        <f t="shared" si="3"/>
        <v>42510.95865017373</v>
      </c>
      <c r="I22" s="4">
        <f t="shared" si="3"/>
        <v>43058.50463556114</v>
      </c>
      <c r="J22" s="4">
        <f t="shared" si="3"/>
        <v>44098.5684940743</v>
      </c>
      <c r="K22" s="4">
        <f t="shared" si="3"/>
        <v>44957.44234632121</v>
      </c>
    </row>
    <row r="23" spans="3:11" ht="12.75">
      <c r="C23" t="s">
        <v>31</v>
      </c>
      <c r="D23">
        <v>0</v>
      </c>
      <c r="E23">
        <v>0</v>
      </c>
      <c r="F23">
        <v>628.18</v>
      </c>
      <c r="G23">
        <v>1165.76</v>
      </c>
      <c r="H23">
        <v>1437.57</v>
      </c>
      <c r="I23">
        <v>1975.15</v>
      </c>
      <c r="J23">
        <v>2422.13</v>
      </c>
      <c r="K23">
        <v>2887.23</v>
      </c>
    </row>
    <row r="26" spans="2:10" ht="12.75">
      <c r="B26" t="s">
        <v>26</v>
      </c>
      <c r="C26" t="s">
        <v>22</v>
      </c>
      <c r="D26" t="s">
        <v>27</v>
      </c>
      <c r="E26" t="s">
        <v>23</v>
      </c>
      <c r="F26" t="s">
        <v>28</v>
      </c>
      <c r="G26" t="s">
        <v>24</v>
      </c>
      <c r="H26" t="s">
        <v>25</v>
      </c>
      <c r="I26" t="s">
        <v>29</v>
      </c>
      <c r="J26" t="s">
        <v>30</v>
      </c>
    </row>
    <row r="28" spans="2:10" ht="12.75">
      <c r="B28">
        <v>0</v>
      </c>
      <c r="C28" s="4">
        <f>$D$22</f>
        <v>39559.870512169764</v>
      </c>
      <c r="D28">
        <f>D19</f>
        <v>0</v>
      </c>
      <c r="E28">
        <f>D28*$C$6</f>
        <v>0</v>
      </c>
      <c r="F28">
        <f>$C$8*E28</f>
        <v>0</v>
      </c>
      <c r="G28">
        <f>D23</f>
        <v>0</v>
      </c>
      <c r="H28" s="4">
        <f>(1-$C$9)^B28</f>
        <v>1</v>
      </c>
      <c r="I28">
        <f>C28*(1-$C$8)-G28</f>
        <v>27691.909358518835</v>
      </c>
      <c r="J28">
        <f>H28*I28</f>
        <v>27691.909358518835</v>
      </c>
    </row>
    <row r="29" spans="2:10" ht="12.75">
      <c r="B29">
        <v>1</v>
      </c>
      <c r="C29" s="4">
        <f>C28</f>
        <v>39559.870512169764</v>
      </c>
      <c r="D29">
        <f>D28+E28-(F28+G28)</f>
        <v>0</v>
      </c>
      <c r="E29">
        <f aca="true" t="shared" si="4" ref="E29:E43">D29*$C$6</f>
        <v>0</v>
      </c>
      <c r="F29">
        <f aca="true" t="shared" si="5" ref="F29:F43">$C$8*E29</f>
        <v>0</v>
      </c>
      <c r="G29">
        <f>G28</f>
        <v>0</v>
      </c>
      <c r="H29" s="4">
        <f aca="true" t="shared" si="6" ref="H29:H43">(1-$C$9)^B29</f>
        <v>0.96</v>
      </c>
      <c r="I29">
        <f aca="true" t="shared" si="7" ref="I29:I43">C29*(1-$C$8)-G29</f>
        <v>27691.909358518835</v>
      </c>
      <c r="J29">
        <f aca="true" t="shared" si="8" ref="J29:J43">H29*I29</f>
        <v>26584.23298417808</v>
      </c>
    </row>
    <row r="30" spans="2:10" ht="12.75">
      <c r="B30">
        <v>2</v>
      </c>
      <c r="C30" s="4">
        <f>C28</f>
        <v>39559.870512169764</v>
      </c>
      <c r="D30">
        <f>D29+E29-(F29+G29)</f>
        <v>0</v>
      </c>
      <c r="E30">
        <f t="shared" si="4"/>
        <v>0</v>
      </c>
      <c r="F30">
        <f t="shared" si="5"/>
        <v>0</v>
      </c>
      <c r="G30">
        <f>G28</f>
        <v>0</v>
      </c>
      <c r="H30" s="4">
        <f t="shared" si="6"/>
        <v>0.9216</v>
      </c>
      <c r="I30">
        <f t="shared" si="7"/>
        <v>27691.909358518835</v>
      </c>
      <c r="J30">
        <f t="shared" si="8"/>
        <v>25520.863664810957</v>
      </c>
    </row>
    <row r="31" spans="2:10" ht="12.75">
      <c r="B31">
        <v>3</v>
      </c>
      <c r="C31" s="4">
        <f>C28</f>
        <v>39559.870512169764</v>
      </c>
      <c r="D31">
        <f aca="true" t="shared" si="9" ref="D31:D43">D30+E30-(F30+G30)</f>
        <v>0</v>
      </c>
      <c r="E31">
        <f t="shared" si="4"/>
        <v>0</v>
      </c>
      <c r="F31">
        <f t="shared" si="5"/>
        <v>0</v>
      </c>
      <c r="G31">
        <f>G28</f>
        <v>0</v>
      </c>
      <c r="H31" s="4">
        <f t="shared" si="6"/>
        <v>0.884736</v>
      </c>
      <c r="I31">
        <f t="shared" si="7"/>
        <v>27691.909358518835</v>
      </c>
      <c r="J31">
        <f t="shared" si="8"/>
        <v>24500.029118218517</v>
      </c>
    </row>
    <row r="32" spans="2:10" ht="12.75">
      <c r="B32">
        <v>4</v>
      </c>
      <c r="C32" s="4">
        <f>C28</f>
        <v>39559.870512169764</v>
      </c>
      <c r="D32">
        <f t="shared" si="9"/>
        <v>0</v>
      </c>
      <c r="E32">
        <f t="shared" si="4"/>
        <v>0</v>
      </c>
      <c r="F32">
        <f t="shared" si="5"/>
        <v>0</v>
      </c>
      <c r="G32">
        <f>G28</f>
        <v>0</v>
      </c>
      <c r="H32" s="4">
        <f t="shared" si="6"/>
        <v>0.84934656</v>
      </c>
      <c r="I32">
        <f t="shared" si="7"/>
        <v>27691.909358518835</v>
      </c>
      <c r="J32">
        <f t="shared" si="8"/>
        <v>23520.027953489778</v>
      </c>
    </row>
    <row r="33" spans="2:10" ht="12.75">
      <c r="B33">
        <v>5</v>
      </c>
      <c r="C33" s="4">
        <f>C28</f>
        <v>39559.870512169764</v>
      </c>
      <c r="D33" s="4">
        <f t="shared" si="9"/>
        <v>0</v>
      </c>
      <c r="E33" s="5">
        <f t="shared" si="4"/>
        <v>0</v>
      </c>
      <c r="F33" s="4">
        <f t="shared" si="5"/>
        <v>0</v>
      </c>
      <c r="G33">
        <v>0</v>
      </c>
      <c r="H33" s="4">
        <f t="shared" si="6"/>
        <v>0.8153726976</v>
      </c>
      <c r="I33">
        <f t="shared" si="7"/>
        <v>27691.909358518835</v>
      </c>
      <c r="J33">
        <f t="shared" si="8"/>
        <v>22579.226835350186</v>
      </c>
    </row>
    <row r="34" spans="2:10" ht="12.75">
      <c r="B34">
        <v>6</v>
      </c>
      <c r="C34" s="4">
        <f>C28</f>
        <v>39559.870512169764</v>
      </c>
      <c r="D34" s="4">
        <f t="shared" si="9"/>
        <v>0</v>
      </c>
      <c r="E34" s="5">
        <f t="shared" si="4"/>
        <v>0</v>
      </c>
      <c r="F34" s="4">
        <f t="shared" si="5"/>
        <v>0</v>
      </c>
      <c r="G34">
        <v>0</v>
      </c>
      <c r="H34" s="4">
        <f t="shared" si="6"/>
        <v>0.782757789696</v>
      </c>
      <c r="I34">
        <f t="shared" si="7"/>
        <v>27691.909358518835</v>
      </c>
      <c r="J34">
        <f t="shared" si="8"/>
        <v>21676.05776193618</v>
      </c>
    </row>
    <row r="35" spans="2:10" ht="12.75">
      <c r="B35">
        <v>7</v>
      </c>
      <c r="C35" s="4">
        <f>C28</f>
        <v>39559.870512169764</v>
      </c>
      <c r="D35" s="4">
        <f t="shared" si="9"/>
        <v>0</v>
      </c>
      <c r="E35" s="5">
        <f t="shared" si="4"/>
        <v>0</v>
      </c>
      <c r="F35" s="4">
        <f t="shared" si="5"/>
        <v>0</v>
      </c>
      <c r="G35">
        <v>0</v>
      </c>
      <c r="H35" s="4">
        <f t="shared" si="6"/>
        <v>0.7514474781081599</v>
      </c>
      <c r="I35">
        <f t="shared" si="7"/>
        <v>27691.909358518835</v>
      </c>
      <c r="J35">
        <f t="shared" si="8"/>
        <v>20809.01545145873</v>
      </c>
    </row>
    <row r="36" spans="2:10" ht="12.75">
      <c r="B36">
        <v>8</v>
      </c>
      <c r="C36" s="4">
        <f>C28</f>
        <v>39559.870512169764</v>
      </c>
      <c r="D36" s="4">
        <f t="shared" si="9"/>
        <v>0</v>
      </c>
      <c r="E36" s="5">
        <f t="shared" si="4"/>
        <v>0</v>
      </c>
      <c r="F36" s="4">
        <f t="shared" si="5"/>
        <v>0</v>
      </c>
      <c r="G36">
        <v>0</v>
      </c>
      <c r="H36" s="4">
        <f t="shared" si="6"/>
        <v>0.7213895789838336</v>
      </c>
      <c r="I36">
        <f t="shared" si="7"/>
        <v>27691.909358518835</v>
      </c>
      <c r="J36">
        <f t="shared" si="8"/>
        <v>19976.654833400386</v>
      </c>
    </row>
    <row r="37" spans="2:10" ht="12.75">
      <c r="B37">
        <v>9</v>
      </c>
      <c r="C37" s="4">
        <f>C28</f>
        <v>39559.870512169764</v>
      </c>
      <c r="D37" s="4">
        <f t="shared" si="9"/>
        <v>0</v>
      </c>
      <c r="E37" s="5">
        <f t="shared" si="4"/>
        <v>0</v>
      </c>
      <c r="F37" s="4">
        <f t="shared" si="5"/>
        <v>0</v>
      </c>
      <c r="G37">
        <v>0</v>
      </c>
      <c r="H37" s="4">
        <f t="shared" si="6"/>
        <v>0.6925339958244803</v>
      </c>
      <c r="I37">
        <f t="shared" si="7"/>
        <v>27691.909358518835</v>
      </c>
      <c r="J37">
        <f t="shared" si="8"/>
        <v>19177.58864006437</v>
      </c>
    </row>
    <row r="38" spans="2:10" ht="12.75">
      <c r="B38">
        <v>10</v>
      </c>
      <c r="C38" s="4">
        <f>C28</f>
        <v>39559.870512169764</v>
      </c>
      <c r="D38" s="4">
        <f t="shared" si="9"/>
        <v>0</v>
      </c>
      <c r="E38" s="5">
        <f t="shared" si="4"/>
        <v>0</v>
      </c>
      <c r="F38" s="4">
        <f t="shared" si="5"/>
        <v>0</v>
      </c>
      <c r="G38">
        <v>0</v>
      </c>
      <c r="H38" s="4">
        <f t="shared" si="6"/>
        <v>0.664832635991501</v>
      </c>
      <c r="I38">
        <f t="shared" si="7"/>
        <v>27691.909358518835</v>
      </c>
      <c r="J38">
        <f t="shared" si="8"/>
        <v>18410.485094461794</v>
      </c>
    </row>
    <row r="39" spans="2:10" ht="12.75">
      <c r="B39">
        <v>11</v>
      </c>
      <c r="C39" s="4">
        <f>C28</f>
        <v>39559.870512169764</v>
      </c>
      <c r="D39" s="4">
        <f t="shared" si="9"/>
        <v>0</v>
      </c>
      <c r="E39" s="5">
        <f t="shared" si="4"/>
        <v>0</v>
      </c>
      <c r="F39" s="4">
        <f t="shared" si="5"/>
        <v>0</v>
      </c>
      <c r="G39">
        <v>0</v>
      </c>
      <c r="H39" s="4">
        <f t="shared" si="6"/>
        <v>0.638239330551841</v>
      </c>
      <c r="I39">
        <f t="shared" si="7"/>
        <v>27691.909358518835</v>
      </c>
      <c r="J39">
        <f t="shared" si="8"/>
        <v>17674.06569068332</v>
      </c>
    </row>
    <row r="40" spans="2:10" ht="12.75">
      <c r="B40">
        <v>12</v>
      </c>
      <c r="C40" s="4">
        <f>C28</f>
        <v>39559.870512169764</v>
      </c>
      <c r="D40" s="4">
        <f t="shared" si="9"/>
        <v>0</v>
      </c>
      <c r="E40" s="5">
        <f t="shared" si="4"/>
        <v>0</v>
      </c>
      <c r="F40" s="4">
        <f t="shared" si="5"/>
        <v>0</v>
      </c>
      <c r="G40">
        <v>0</v>
      </c>
      <c r="H40" s="4">
        <f t="shared" si="6"/>
        <v>0.6127097573297673</v>
      </c>
      <c r="I40">
        <f t="shared" si="7"/>
        <v>27691.909358518835</v>
      </c>
      <c r="J40">
        <f t="shared" si="8"/>
        <v>16967.103063055987</v>
      </c>
    </row>
    <row r="41" spans="2:10" ht="12.75">
      <c r="B41">
        <v>13</v>
      </c>
      <c r="C41" s="4">
        <f>C28</f>
        <v>39559.870512169764</v>
      </c>
      <c r="D41" s="4">
        <f t="shared" si="9"/>
        <v>0</v>
      </c>
      <c r="E41" s="5">
        <f t="shared" si="4"/>
        <v>0</v>
      </c>
      <c r="F41" s="4">
        <f t="shared" si="5"/>
        <v>0</v>
      </c>
      <c r="G41">
        <v>0</v>
      </c>
      <c r="H41" s="4">
        <f t="shared" si="6"/>
        <v>0.5882013670365767</v>
      </c>
      <c r="I41">
        <f t="shared" si="7"/>
        <v>27691.909358518835</v>
      </c>
      <c r="J41">
        <f t="shared" si="8"/>
        <v>16288.41894053375</v>
      </c>
    </row>
    <row r="42" spans="2:10" ht="12.75">
      <c r="B42">
        <v>14</v>
      </c>
      <c r="C42" s="4">
        <f>C28</f>
        <v>39559.870512169764</v>
      </c>
      <c r="D42" s="4">
        <f t="shared" si="9"/>
        <v>0</v>
      </c>
      <c r="E42" s="5">
        <f t="shared" si="4"/>
        <v>0</v>
      </c>
      <c r="F42" s="4">
        <f t="shared" si="5"/>
        <v>0</v>
      </c>
      <c r="G42">
        <v>0</v>
      </c>
      <c r="H42" s="4">
        <f t="shared" si="6"/>
        <v>0.5646733123551135</v>
      </c>
      <c r="I42">
        <f t="shared" si="7"/>
        <v>27691.909358518835</v>
      </c>
      <c r="J42">
        <f t="shared" si="8"/>
        <v>15636.882182912397</v>
      </c>
    </row>
    <row r="43" spans="2:10" ht="12.75">
      <c r="B43">
        <v>15</v>
      </c>
      <c r="C43" s="4">
        <f>C28</f>
        <v>39559.870512169764</v>
      </c>
      <c r="D43" s="4">
        <f t="shared" si="9"/>
        <v>0</v>
      </c>
      <c r="E43" s="5">
        <f t="shared" si="4"/>
        <v>0</v>
      </c>
      <c r="F43" s="4">
        <f t="shared" si="5"/>
        <v>0</v>
      </c>
      <c r="G43">
        <v>0</v>
      </c>
      <c r="H43" s="4">
        <f t="shared" si="6"/>
        <v>0.542086379860909</v>
      </c>
      <c r="I43">
        <f t="shared" si="7"/>
        <v>27691.909358518835</v>
      </c>
      <c r="J43">
        <f t="shared" si="8"/>
        <v>15011.406895595903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3"/>
  <sheetViews>
    <sheetView workbookViewId="0" topLeftCell="A1">
      <selection activeCell="G4" sqref="G4"/>
    </sheetView>
  </sheetViews>
  <sheetFormatPr defaultColWidth="9.140625" defaultRowHeight="12.75"/>
  <cols>
    <col min="1" max="1" width="17.7109375" style="0" customWidth="1"/>
    <col min="2" max="2" width="17.28125" style="0" customWidth="1"/>
    <col min="3" max="3" width="19.7109375" style="0" customWidth="1"/>
    <col min="4" max="4" width="9.7109375" style="0" customWidth="1"/>
    <col min="17" max="17" width="9.57421875" style="0" bestFit="1" customWidth="1"/>
    <col min="22" max="22" width="9.57421875" style="0" bestFit="1" customWidth="1"/>
  </cols>
  <sheetData>
    <row r="2" ht="12.75">
      <c r="A2" t="s">
        <v>5</v>
      </c>
    </row>
    <row r="3" spans="1:3" ht="12.75">
      <c r="A3" t="s">
        <v>0</v>
      </c>
      <c r="B3" t="s">
        <v>1</v>
      </c>
      <c r="C3">
        <v>2500</v>
      </c>
    </row>
    <row r="4" spans="1:3" ht="12.75">
      <c r="A4" t="s">
        <v>7</v>
      </c>
      <c r="B4" t="s">
        <v>35</v>
      </c>
      <c r="C4">
        <v>350</v>
      </c>
    </row>
    <row r="5" spans="1:3" ht="12.75">
      <c r="A5" t="s">
        <v>8</v>
      </c>
      <c r="B5" t="s">
        <v>1</v>
      </c>
      <c r="C5">
        <v>750</v>
      </c>
    </row>
    <row r="6" spans="1:4" ht="12.75">
      <c r="A6" t="s">
        <v>12</v>
      </c>
      <c r="C6" s="2">
        <v>0.095</v>
      </c>
      <c r="D6" s="2"/>
    </row>
    <row r="7" spans="1:3" ht="12.75">
      <c r="A7" t="s">
        <v>13</v>
      </c>
      <c r="B7" t="s">
        <v>14</v>
      </c>
      <c r="C7">
        <v>5</v>
      </c>
    </row>
    <row r="8" spans="1:4" ht="12.75">
      <c r="A8" t="s">
        <v>15</v>
      </c>
      <c r="C8" s="3">
        <v>0.3</v>
      </c>
      <c r="D8" s="3"/>
    </row>
    <row r="9" spans="1:4" ht="12.75">
      <c r="A9" t="s">
        <v>16</v>
      </c>
      <c r="C9" s="3">
        <v>0.04</v>
      </c>
      <c r="D9" s="3"/>
    </row>
    <row r="10" spans="1:4" ht="12.75">
      <c r="A10" t="s">
        <v>17</v>
      </c>
      <c r="B10" t="s">
        <v>33</v>
      </c>
      <c r="C10" s="6">
        <f>SUM(J28:J38)/200</f>
        <v>1252.2304584794392</v>
      </c>
      <c r="D10" s="3"/>
    </row>
    <row r="11" spans="1:4" ht="12.75">
      <c r="A11" t="s">
        <v>17</v>
      </c>
      <c r="B11" t="s">
        <v>34</v>
      </c>
      <c r="C11" s="6">
        <f>SUM(J28:J43)/200</f>
        <v>1660.1198423433461</v>
      </c>
      <c r="D11" s="3"/>
    </row>
    <row r="12" spans="4:5" ht="12.75">
      <c r="D12" t="s">
        <v>20</v>
      </c>
      <c r="E12" t="s">
        <v>21</v>
      </c>
    </row>
    <row r="13" spans="3:11" ht="12.75">
      <c r="C13" t="s">
        <v>2</v>
      </c>
      <c r="D13" s="1">
        <v>1</v>
      </c>
      <c r="E13" s="1">
        <v>1</v>
      </c>
      <c r="F13" s="1">
        <v>2</v>
      </c>
      <c r="G13" s="1">
        <v>3</v>
      </c>
      <c r="H13" s="1">
        <v>4</v>
      </c>
      <c r="I13" s="1">
        <v>6</v>
      </c>
      <c r="J13" s="1">
        <v>8</v>
      </c>
      <c r="K13" s="1">
        <v>10</v>
      </c>
    </row>
    <row r="14" spans="3:11" ht="12.75">
      <c r="C14" t="s">
        <v>6</v>
      </c>
      <c r="D14">
        <v>0</v>
      </c>
      <c r="E14">
        <v>0</v>
      </c>
      <c r="F14">
        <v>1</v>
      </c>
      <c r="G14">
        <v>2</v>
      </c>
      <c r="H14">
        <v>3</v>
      </c>
      <c r="I14">
        <v>4</v>
      </c>
      <c r="J14">
        <v>5</v>
      </c>
      <c r="K14">
        <v>6</v>
      </c>
    </row>
    <row r="15" spans="3:11" ht="12.75">
      <c r="C15" t="s">
        <v>9</v>
      </c>
      <c r="D15">
        <v>0</v>
      </c>
      <c r="E15">
        <v>0</v>
      </c>
      <c r="F15">
        <v>1</v>
      </c>
      <c r="G15">
        <v>2</v>
      </c>
      <c r="H15">
        <v>2</v>
      </c>
      <c r="I15">
        <v>3</v>
      </c>
      <c r="J15">
        <v>4</v>
      </c>
      <c r="K15">
        <v>5</v>
      </c>
    </row>
    <row r="16" spans="3:11" ht="12.75">
      <c r="C16" t="s">
        <v>10</v>
      </c>
      <c r="D16">
        <v>0</v>
      </c>
      <c r="E16">
        <v>0</v>
      </c>
      <c r="F16">
        <v>1</v>
      </c>
      <c r="G16">
        <v>1.5</v>
      </c>
      <c r="H16">
        <v>1</v>
      </c>
      <c r="I16">
        <v>1.5</v>
      </c>
      <c r="J16">
        <v>1.5</v>
      </c>
      <c r="K16">
        <v>1.6</v>
      </c>
    </row>
    <row r="17" spans="3:11" ht="12.75">
      <c r="C17" t="s">
        <v>3</v>
      </c>
      <c r="D17">
        <f aca="true" t="shared" si="0" ref="D17:K17">$C$3*D14</f>
        <v>0</v>
      </c>
      <c r="E17">
        <f t="shared" si="0"/>
        <v>0</v>
      </c>
      <c r="F17">
        <f t="shared" si="0"/>
        <v>2500</v>
      </c>
      <c r="G17">
        <f t="shared" si="0"/>
        <v>5000</v>
      </c>
      <c r="H17">
        <f t="shared" si="0"/>
        <v>7500</v>
      </c>
      <c r="I17">
        <f t="shared" si="0"/>
        <v>10000</v>
      </c>
      <c r="J17">
        <f t="shared" si="0"/>
        <v>12500</v>
      </c>
      <c r="K17">
        <f t="shared" si="0"/>
        <v>15000</v>
      </c>
    </row>
    <row r="18" spans="3:11" ht="12.75">
      <c r="C18" t="s">
        <v>4</v>
      </c>
      <c r="D18">
        <f aca="true" t="shared" si="1" ref="D18:K18">($C$4*D15)+($C$5*D16)</f>
        <v>0</v>
      </c>
      <c r="E18">
        <f t="shared" si="1"/>
        <v>0</v>
      </c>
      <c r="F18">
        <f t="shared" si="1"/>
        <v>1100</v>
      </c>
      <c r="G18">
        <f t="shared" si="1"/>
        <v>1825</v>
      </c>
      <c r="H18">
        <f t="shared" si="1"/>
        <v>1450</v>
      </c>
      <c r="I18">
        <f t="shared" si="1"/>
        <v>2175</v>
      </c>
      <c r="J18">
        <f t="shared" si="1"/>
        <v>2525</v>
      </c>
      <c r="K18">
        <f t="shared" si="1"/>
        <v>2950</v>
      </c>
    </row>
    <row r="19" spans="3:11" ht="12.75">
      <c r="C19" t="s">
        <v>11</v>
      </c>
      <c r="D19">
        <f>D17+D18</f>
        <v>0</v>
      </c>
      <c r="E19">
        <f>E17+E18</f>
        <v>0</v>
      </c>
      <c r="F19">
        <f aca="true" t="shared" si="2" ref="F19:K19">F17+F18</f>
        <v>3600</v>
      </c>
      <c r="G19">
        <f t="shared" si="2"/>
        <v>6825</v>
      </c>
      <c r="H19">
        <f t="shared" si="2"/>
        <v>8950</v>
      </c>
      <c r="I19">
        <f t="shared" si="2"/>
        <v>12175</v>
      </c>
      <c r="J19">
        <f t="shared" si="2"/>
        <v>15025</v>
      </c>
      <c r="K19">
        <f t="shared" si="2"/>
        <v>17950</v>
      </c>
    </row>
    <row r="20" spans="3:11" ht="12.75">
      <c r="C20" t="s">
        <v>18</v>
      </c>
      <c r="D20">
        <v>0</v>
      </c>
      <c r="E20">
        <v>0</v>
      </c>
      <c r="F20">
        <v>2</v>
      </c>
      <c r="G20">
        <v>4</v>
      </c>
      <c r="H20">
        <v>4</v>
      </c>
      <c r="I20">
        <v>4</v>
      </c>
      <c r="J20">
        <v>2</v>
      </c>
      <c r="K20">
        <v>2</v>
      </c>
    </row>
    <row r="21" spans="3:11" ht="12.75">
      <c r="C21" t="s">
        <v>19</v>
      </c>
      <c r="D21" s="4">
        <v>197.7993525608488</v>
      </c>
      <c r="E21" s="4">
        <v>207.92730420007928</v>
      </c>
      <c r="F21" s="4">
        <v>210.6949214838265</v>
      </c>
      <c r="G21" s="4">
        <v>212.04071366595738</v>
      </c>
      <c r="H21" s="4">
        <v>212.55479325086864</v>
      </c>
      <c r="I21" s="4">
        <v>215.2925231778057</v>
      </c>
      <c r="J21" s="4">
        <v>220.4928424703715</v>
      </c>
      <c r="K21" s="4">
        <v>224.78721173160605</v>
      </c>
    </row>
    <row r="22" spans="3:11" ht="12.75">
      <c r="C22" t="s">
        <v>32</v>
      </c>
      <c r="D22" s="4">
        <f>D21*200</f>
        <v>39559.870512169764</v>
      </c>
      <c r="E22" s="4">
        <f aca="true" t="shared" si="3" ref="E22:K22">E21*200</f>
        <v>41585.460840015854</v>
      </c>
      <c r="F22" s="4">
        <f t="shared" si="3"/>
        <v>42138.9842967653</v>
      </c>
      <c r="G22" s="4">
        <f t="shared" si="3"/>
        <v>42408.142733191475</v>
      </c>
      <c r="H22" s="4">
        <f t="shared" si="3"/>
        <v>42510.95865017373</v>
      </c>
      <c r="I22" s="4">
        <f t="shared" si="3"/>
        <v>43058.50463556114</v>
      </c>
      <c r="J22" s="4">
        <f t="shared" si="3"/>
        <v>44098.5684940743</v>
      </c>
      <c r="K22" s="4">
        <f t="shared" si="3"/>
        <v>44957.44234632121</v>
      </c>
    </row>
    <row r="23" spans="3:11" ht="12.75">
      <c r="C23" t="s">
        <v>31</v>
      </c>
      <c r="D23">
        <v>0</v>
      </c>
      <c r="E23">
        <v>0</v>
      </c>
      <c r="F23">
        <v>869.79</v>
      </c>
      <c r="G23">
        <v>1648.98</v>
      </c>
      <c r="H23">
        <v>2162.4</v>
      </c>
      <c r="I23">
        <v>2941.59</v>
      </c>
      <c r="J23">
        <v>3630.18</v>
      </c>
      <c r="K23">
        <v>4336.89</v>
      </c>
    </row>
    <row r="26" spans="2:10" ht="12.75">
      <c r="B26" t="s">
        <v>26</v>
      </c>
      <c r="C26" t="s">
        <v>22</v>
      </c>
      <c r="D26" t="s">
        <v>27</v>
      </c>
      <c r="E26" t="s">
        <v>23</v>
      </c>
      <c r="F26" t="s">
        <v>28</v>
      </c>
      <c r="G26" t="s">
        <v>24</v>
      </c>
      <c r="H26" t="s">
        <v>25</v>
      </c>
      <c r="I26" t="s">
        <v>29</v>
      </c>
      <c r="J26" t="s">
        <v>30</v>
      </c>
    </row>
    <row r="28" spans="2:10" ht="12.75">
      <c r="B28">
        <v>0</v>
      </c>
      <c r="C28" s="4">
        <f>$D$22</f>
        <v>39559.870512169764</v>
      </c>
      <c r="D28">
        <f>D19</f>
        <v>0</v>
      </c>
      <c r="E28">
        <f>D28*$C$6</f>
        <v>0</v>
      </c>
      <c r="F28">
        <f>$C$8*E28</f>
        <v>0</v>
      </c>
      <c r="G28">
        <f>D23</f>
        <v>0</v>
      </c>
      <c r="H28" s="4">
        <f>(1-$C$9)^B28</f>
        <v>1</v>
      </c>
      <c r="I28">
        <f>C28*(1-$C$8)-G28</f>
        <v>27691.909358518835</v>
      </c>
      <c r="J28">
        <f>H28*I28</f>
        <v>27691.909358518835</v>
      </c>
    </row>
    <row r="29" spans="2:10" ht="12.75">
      <c r="B29">
        <v>1</v>
      </c>
      <c r="C29" s="4">
        <f>C28</f>
        <v>39559.870512169764</v>
      </c>
      <c r="D29">
        <f>D28+E28-(F28+G28)</f>
        <v>0</v>
      </c>
      <c r="E29">
        <f aca="true" t="shared" si="4" ref="E29:E43">D29*$C$6</f>
        <v>0</v>
      </c>
      <c r="F29">
        <f aca="true" t="shared" si="5" ref="F29:F43">$C$8*E29</f>
        <v>0</v>
      </c>
      <c r="G29">
        <f>G28</f>
        <v>0</v>
      </c>
      <c r="H29" s="4">
        <f aca="true" t="shared" si="6" ref="H29:H43">(1-$C$9)^B29</f>
        <v>0.96</v>
      </c>
      <c r="I29">
        <f aca="true" t="shared" si="7" ref="I29:I43">C29*(1-$C$8)-G29</f>
        <v>27691.909358518835</v>
      </c>
      <c r="J29">
        <f aca="true" t="shared" si="8" ref="J29:J43">H29*I29</f>
        <v>26584.23298417808</v>
      </c>
    </row>
    <row r="30" spans="2:10" ht="12.75">
      <c r="B30">
        <v>2</v>
      </c>
      <c r="C30" s="4">
        <f>C28</f>
        <v>39559.870512169764</v>
      </c>
      <c r="D30">
        <f>D29+E29-(F29+G29)</f>
        <v>0</v>
      </c>
      <c r="E30">
        <f t="shared" si="4"/>
        <v>0</v>
      </c>
      <c r="F30">
        <f t="shared" si="5"/>
        <v>0</v>
      </c>
      <c r="G30">
        <f>G28</f>
        <v>0</v>
      </c>
      <c r="H30" s="4">
        <f t="shared" si="6"/>
        <v>0.9216</v>
      </c>
      <c r="I30">
        <f t="shared" si="7"/>
        <v>27691.909358518835</v>
      </c>
      <c r="J30">
        <f t="shared" si="8"/>
        <v>25520.863664810957</v>
      </c>
    </row>
    <row r="31" spans="2:10" ht="12.75">
      <c r="B31">
        <v>3</v>
      </c>
      <c r="C31" s="4">
        <f>C28</f>
        <v>39559.870512169764</v>
      </c>
      <c r="D31">
        <f aca="true" t="shared" si="9" ref="D31:D43">D30+E30-(F30+G30)</f>
        <v>0</v>
      </c>
      <c r="E31">
        <f t="shared" si="4"/>
        <v>0</v>
      </c>
      <c r="F31">
        <f t="shared" si="5"/>
        <v>0</v>
      </c>
      <c r="G31">
        <f>G28</f>
        <v>0</v>
      </c>
      <c r="H31" s="4">
        <f t="shared" si="6"/>
        <v>0.884736</v>
      </c>
      <c r="I31">
        <f t="shared" si="7"/>
        <v>27691.909358518835</v>
      </c>
      <c r="J31">
        <f t="shared" si="8"/>
        <v>24500.029118218517</v>
      </c>
    </row>
    <row r="32" spans="2:10" ht="12.75">
      <c r="B32">
        <v>4</v>
      </c>
      <c r="C32" s="4">
        <f>C28</f>
        <v>39559.870512169764</v>
      </c>
      <c r="D32">
        <f t="shared" si="9"/>
        <v>0</v>
      </c>
      <c r="E32">
        <f t="shared" si="4"/>
        <v>0</v>
      </c>
      <c r="F32">
        <f t="shared" si="5"/>
        <v>0</v>
      </c>
      <c r="G32">
        <f>G28</f>
        <v>0</v>
      </c>
      <c r="H32" s="4">
        <f t="shared" si="6"/>
        <v>0.84934656</v>
      </c>
      <c r="I32">
        <f t="shared" si="7"/>
        <v>27691.909358518835</v>
      </c>
      <c r="J32">
        <f t="shared" si="8"/>
        <v>23520.027953489778</v>
      </c>
    </row>
    <row r="33" spans="2:10" ht="12.75">
      <c r="B33">
        <v>5</v>
      </c>
      <c r="C33" s="4">
        <f>C28</f>
        <v>39559.870512169764</v>
      </c>
      <c r="D33" s="4">
        <f t="shared" si="9"/>
        <v>0</v>
      </c>
      <c r="E33" s="5">
        <f t="shared" si="4"/>
        <v>0</v>
      </c>
      <c r="F33" s="4">
        <f t="shared" si="5"/>
        <v>0</v>
      </c>
      <c r="G33">
        <v>0</v>
      </c>
      <c r="H33" s="4">
        <f t="shared" si="6"/>
        <v>0.8153726976</v>
      </c>
      <c r="I33">
        <f t="shared" si="7"/>
        <v>27691.909358518835</v>
      </c>
      <c r="J33">
        <f t="shared" si="8"/>
        <v>22579.226835350186</v>
      </c>
    </row>
    <row r="34" spans="2:10" ht="12.75">
      <c r="B34">
        <v>6</v>
      </c>
      <c r="C34" s="4">
        <f>C28</f>
        <v>39559.870512169764</v>
      </c>
      <c r="D34" s="4">
        <f t="shared" si="9"/>
        <v>0</v>
      </c>
      <c r="E34" s="5">
        <f t="shared" si="4"/>
        <v>0</v>
      </c>
      <c r="F34" s="4">
        <f t="shared" si="5"/>
        <v>0</v>
      </c>
      <c r="G34">
        <v>0</v>
      </c>
      <c r="H34" s="4">
        <f t="shared" si="6"/>
        <v>0.782757789696</v>
      </c>
      <c r="I34">
        <f t="shared" si="7"/>
        <v>27691.909358518835</v>
      </c>
      <c r="J34">
        <f t="shared" si="8"/>
        <v>21676.05776193618</v>
      </c>
    </row>
    <row r="35" spans="2:10" ht="12.75">
      <c r="B35">
        <v>7</v>
      </c>
      <c r="C35" s="4">
        <f>C28</f>
        <v>39559.870512169764</v>
      </c>
      <c r="D35" s="4">
        <f t="shared" si="9"/>
        <v>0</v>
      </c>
      <c r="E35" s="5">
        <f t="shared" si="4"/>
        <v>0</v>
      </c>
      <c r="F35" s="4">
        <f t="shared" si="5"/>
        <v>0</v>
      </c>
      <c r="G35">
        <v>0</v>
      </c>
      <c r="H35" s="4">
        <f t="shared" si="6"/>
        <v>0.7514474781081599</v>
      </c>
      <c r="I35">
        <f t="shared" si="7"/>
        <v>27691.909358518835</v>
      </c>
      <c r="J35">
        <f t="shared" si="8"/>
        <v>20809.01545145873</v>
      </c>
    </row>
    <row r="36" spans="2:10" ht="12.75">
      <c r="B36">
        <v>8</v>
      </c>
      <c r="C36" s="4">
        <f>C28</f>
        <v>39559.870512169764</v>
      </c>
      <c r="D36" s="4">
        <f t="shared" si="9"/>
        <v>0</v>
      </c>
      <c r="E36" s="5">
        <f t="shared" si="4"/>
        <v>0</v>
      </c>
      <c r="F36" s="4">
        <f t="shared" si="5"/>
        <v>0</v>
      </c>
      <c r="G36">
        <v>0</v>
      </c>
      <c r="H36" s="4">
        <f t="shared" si="6"/>
        <v>0.7213895789838336</v>
      </c>
      <c r="I36">
        <f t="shared" si="7"/>
        <v>27691.909358518835</v>
      </c>
      <c r="J36">
        <f t="shared" si="8"/>
        <v>19976.654833400386</v>
      </c>
    </row>
    <row r="37" spans="2:10" ht="12.75">
      <c r="B37">
        <v>9</v>
      </c>
      <c r="C37" s="4">
        <f>C28</f>
        <v>39559.870512169764</v>
      </c>
      <c r="D37" s="4">
        <f t="shared" si="9"/>
        <v>0</v>
      </c>
      <c r="E37" s="5">
        <f t="shared" si="4"/>
        <v>0</v>
      </c>
      <c r="F37" s="4">
        <f t="shared" si="5"/>
        <v>0</v>
      </c>
      <c r="G37">
        <v>0</v>
      </c>
      <c r="H37" s="4">
        <f t="shared" si="6"/>
        <v>0.6925339958244803</v>
      </c>
      <c r="I37">
        <f t="shared" si="7"/>
        <v>27691.909358518835</v>
      </c>
      <c r="J37">
        <f t="shared" si="8"/>
        <v>19177.58864006437</v>
      </c>
    </row>
    <row r="38" spans="2:10" ht="12.75">
      <c r="B38">
        <v>10</v>
      </c>
      <c r="C38" s="4">
        <f>C28</f>
        <v>39559.870512169764</v>
      </c>
      <c r="D38" s="4">
        <f t="shared" si="9"/>
        <v>0</v>
      </c>
      <c r="E38" s="5">
        <f t="shared" si="4"/>
        <v>0</v>
      </c>
      <c r="F38" s="4">
        <f t="shared" si="5"/>
        <v>0</v>
      </c>
      <c r="G38">
        <v>0</v>
      </c>
      <c r="H38" s="4">
        <f t="shared" si="6"/>
        <v>0.664832635991501</v>
      </c>
      <c r="I38">
        <f t="shared" si="7"/>
        <v>27691.909358518835</v>
      </c>
      <c r="J38">
        <f t="shared" si="8"/>
        <v>18410.485094461794</v>
      </c>
    </row>
    <row r="39" spans="2:10" ht="12.75">
      <c r="B39">
        <v>11</v>
      </c>
      <c r="C39" s="4">
        <f>C28</f>
        <v>39559.870512169764</v>
      </c>
      <c r="D39" s="4">
        <f t="shared" si="9"/>
        <v>0</v>
      </c>
      <c r="E39" s="5">
        <f t="shared" si="4"/>
        <v>0</v>
      </c>
      <c r="F39" s="4">
        <f t="shared" si="5"/>
        <v>0</v>
      </c>
      <c r="G39">
        <v>0</v>
      </c>
      <c r="H39" s="4">
        <f t="shared" si="6"/>
        <v>0.638239330551841</v>
      </c>
      <c r="I39">
        <f t="shared" si="7"/>
        <v>27691.909358518835</v>
      </c>
      <c r="J39">
        <f t="shared" si="8"/>
        <v>17674.06569068332</v>
      </c>
    </row>
    <row r="40" spans="2:10" ht="12.75">
      <c r="B40">
        <v>12</v>
      </c>
      <c r="C40" s="4">
        <f>C28</f>
        <v>39559.870512169764</v>
      </c>
      <c r="D40" s="4">
        <f t="shared" si="9"/>
        <v>0</v>
      </c>
      <c r="E40" s="5">
        <f t="shared" si="4"/>
        <v>0</v>
      </c>
      <c r="F40" s="4">
        <f t="shared" si="5"/>
        <v>0</v>
      </c>
      <c r="G40">
        <v>0</v>
      </c>
      <c r="H40" s="4">
        <f t="shared" si="6"/>
        <v>0.6127097573297673</v>
      </c>
      <c r="I40">
        <f t="shared" si="7"/>
        <v>27691.909358518835</v>
      </c>
      <c r="J40">
        <f t="shared" si="8"/>
        <v>16967.103063055987</v>
      </c>
    </row>
    <row r="41" spans="2:10" ht="12.75">
      <c r="B41">
        <v>13</v>
      </c>
      <c r="C41" s="4">
        <f>C28</f>
        <v>39559.870512169764</v>
      </c>
      <c r="D41" s="4">
        <f t="shared" si="9"/>
        <v>0</v>
      </c>
      <c r="E41" s="5">
        <f t="shared" si="4"/>
        <v>0</v>
      </c>
      <c r="F41" s="4">
        <f t="shared" si="5"/>
        <v>0</v>
      </c>
      <c r="G41">
        <v>0</v>
      </c>
      <c r="H41" s="4">
        <f t="shared" si="6"/>
        <v>0.5882013670365767</v>
      </c>
      <c r="I41">
        <f t="shared" si="7"/>
        <v>27691.909358518835</v>
      </c>
      <c r="J41">
        <f t="shared" si="8"/>
        <v>16288.41894053375</v>
      </c>
    </row>
    <row r="42" spans="2:10" ht="12.75">
      <c r="B42">
        <v>14</v>
      </c>
      <c r="C42" s="4">
        <f>C28</f>
        <v>39559.870512169764</v>
      </c>
      <c r="D42" s="4">
        <f t="shared" si="9"/>
        <v>0</v>
      </c>
      <c r="E42" s="5">
        <f t="shared" si="4"/>
        <v>0</v>
      </c>
      <c r="F42" s="4">
        <f t="shared" si="5"/>
        <v>0</v>
      </c>
      <c r="G42">
        <v>0</v>
      </c>
      <c r="H42" s="4">
        <f t="shared" si="6"/>
        <v>0.5646733123551135</v>
      </c>
      <c r="I42">
        <f t="shared" si="7"/>
        <v>27691.909358518835</v>
      </c>
      <c r="J42">
        <f t="shared" si="8"/>
        <v>15636.882182912397</v>
      </c>
    </row>
    <row r="43" spans="2:10" ht="12.75">
      <c r="B43">
        <v>15</v>
      </c>
      <c r="C43" s="4">
        <f>C28</f>
        <v>39559.870512169764</v>
      </c>
      <c r="D43" s="4">
        <f t="shared" si="9"/>
        <v>0</v>
      </c>
      <c r="E43" s="5">
        <f t="shared" si="4"/>
        <v>0</v>
      </c>
      <c r="F43" s="4">
        <f t="shared" si="5"/>
        <v>0</v>
      </c>
      <c r="G43">
        <v>0</v>
      </c>
      <c r="H43" s="4">
        <f t="shared" si="6"/>
        <v>0.542086379860909</v>
      </c>
      <c r="I43">
        <f t="shared" si="7"/>
        <v>27691.909358518835</v>
      </c>
      <c r="J43">
        <f t="shared" si="8"/>
        <v>15011.406895595903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Mokany, Karel Mokany (PI, Black Mountain)</dc:creator>
  <cp:keywords/>
  <dc:description/>
  <cp:lastModifiedBy>Mokany, Karel Mokany (PI, Black Mountain)</cp:lastModifiedBy>
  <dcterms:created xsi:type="dcterms:W3CDTF">2009-02-04T04:59:09Z</dcterms:created>
  <dcterms:modified xsi:type="dcterms:W3CDTF">2009-03-24T04:42:46Z</dcterms:modified>
  <cp:category/>
  <cp:version/>
  <cp:contentType/>
  <cp:contentStatus/>
</cp:coreProperties>
</file>